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Калькулятор" sheetId="1" state="visible" r:id="rId1"/>
    <sheet xmlns:r="http://schemas.openxmlformats.org/officeDocument/2006/relationships" name="Метрики пилота" sheetId="2" state="visible" r:id="rId2"/>
    <sheet xmlns:r="http://schemas.openxmlformats.org/officeDocument/2006/relationships" name="Журнал ошибок" sheetId="3" state="visible" r:id="rId3"/>
    <sheet xmlns:r="http://schemas.openxmlformats.org/officeDocument/2006/relationships" name="Сводный отчёт" sheetId="4" state="visible" r:id="rId4"/>
  </sheets>
  <definedNames/>
  <calcPr calcId="124519" fullCalcOnLoad="1"/>
</workbook>
</file>

<file path=xl/styles.xml><?xml version="1.0" encoding="utf-8"?>
<styleSheet xmlns="http://schemas.openxmlformats.org/spreadsheetml/2006/main">
  <numFmts count="1">
    <numFmt numFmtId="164" formatCode="#,##0&quot; ₽&quot;"/>
  </numFmts>
  <fonts count="4">
    <font>
      <name val="Calibri"/>
      <family val="2"/>
      <color theme="1"/>
      <sz val="11"/>
      <scheme val="minor"/>
    </font>
    <font>
      <b val="1"/>
      <sz val="14"/>
    </font>
    <font>
      <b val="1"/>
    </font>
    <font/>
  </fonts>
  <fills count="3">
    <fill>
      <patternFill/>
    </fill>
    <fill>
      <patternFill patternType="gray125"/>
    </fill>
    <fill>
      <patternFill patternType="solid">
        <fgColor rgb="00203764"/>
      </patternFill>
    </fill>
  </fills>
  <borders count="2">
    <border>
      <left/>
      <right/>
      <top/>
      <bottom/>
      <diagonal/>
    </border>
    <border/>
  </borders>
  <cellStyleXfs count="2">
    <xf numFmtId="0" fontId="0" fillId="0" borderId="0"/>
    <xf numFmtId="164" fontId="3" fillId="0" borderId="1"/>
  </cellStyleXfs>
  <cellXfs count="7">
    <xf numFmtId="0" fontId="0" fillId="0" borderId="0" pivotButton="0" quotePrefix="0" xfId="0"/>
    <xf numFmtId="0" fontId="1" fillId="0" borderId="0" applyAlignment="1" pivotButton="0" quotePrefix="0" xfId="0">
      <alignment horizontal="center"/>
    </xf>
    <xf numFmtId="164" fontId="3" fillId="0" borderId="1" pivotButton="0" quotePrefix="0" xfId="1"/>
    <xf numFmtId="0" fontId="2" fillId="0" borderId="0" pivotButton="0" quotePrefix="0" xfId="0"/>
    <xf numFmtId="0" fontId="0" fillId="2" borderId="0" pivotButton="0" quotePrefix="0" xfId="0"/>
    <xf numFmtId="0" fontId="1" fillId="0" borderId="0" pivotButton="0" quotePrefix="0" xfId="0"/>
    <xf numFmtId="0" fontId="0" fillId="0" borderId="0" applyAlignment="1" pivotButton="0" quotePrefix="0" xfId="0">
      <alignment vertical="top" wrapText="1"/>
    </xf>
  </cellXfs>
  <cellStyles count="2">
    <cellStyle name="Normal" xfId="0" builtinId="0" hidden="0"/>
    <cellStyle name="rub_style" xfId="1"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O21"/>
  <sheetViews>
    <sheetView workbookViewId="0">
      <pane ySplit="20" topLeftCell="A21" activePane="bottomLeft" state="frozen"/>
      <selection pane="bottomLeft" activeCell="A1" sqref="A1"/>
    </sheetView>
  </sheetViews>
  <sheetFormatPr baseColWidth="8" defaultRowHeight="15"/>
  <cols>
    <col width="20" customWidth="1" min="1" max="1"/>
    <col width="12" customWidth="1" min="2" max="2"/>
    <col width="18" customWidth="1" min="3" max="3"/>
    <col width="24" customWidth="1" min="4" max="4"/>
    <col width="22" customWidth="1" min="5" max="5"/>
    <col width="16" customWidth="1" min="6" max="6"/>
    <col width="12" customWidth="1" min="7" max="7"/>
    <col width="16" customWidth="1" min="8" max="8"/>
    <col width="18" customWidth="1" min="9" max="9"/>
    <col width="14" customWidth="1" min="10" max="10"/>
    <col width="16" customWidth="1" min="11" max="11"/>
    <col width="22" customWidth="1" min="12" max="12"/>
    <col width="14" customWidth="1" min="13" max="13"/>
    <col width="16" customWidth="1" min="14" max="14"/>
    <col width="26" customWidth="1" min="15" max="15"/>
  </cols>
  <sheetData>
    <row r="1">
      <c r="A1" s="1" t="inlineStr">
        <is>
          <t>CTfind LexGuard — Калькулятор цены (шаблон)</t>
        </is>
      </c>
    </row>
    <row r="5">
      <c r="A5" t="inlineStr">
        <is>
          <t>Параметр / План</t>
        </is>
      </c>
      <c r="B5" t="inlineStr">
        <is>
          <t>Starter</t>
        </is>
      </c>
      <c r="C5" t="inlineStr">
        <is>
          <t>Business</t>
        </is>
      </c>
      <c r="D5" t="inlineStr">
        <is>
          <t>Enterprise</t>
        </is>
      </c>
    </row>
    <row r="6">
      <c r="A6" t="inlineStr">
        <is>
          <t>Цена за место, ₽/мес</t>
        </is>
      </c>
      <c r="B6" s="2" t="n">
        <v>1990</v>
      </c>
      <c r="C6" s="2" t="n">
        <v>3990</v>
      </c>
      <c r="D6" t="inlineStr">
        <is>
          <t>дог.</t>
        </is>
      </c>
    </row>
    <row r="7">
      <c r="A7" t="inlineStr">
        <is>
          <t>Включено активных дел</t>
        </is>
      </c>
      <c r="B7" t="n">
        <v>3</v>
      </c>
      <c r="C7" t="n">
        <v>20</v>
      </c>
      <c r="D7" t="n">
        <v>9999</v>
      </c>
    </row>
    <row r="8">
      <c r="A8" t="inlineStr">
        <is>
          <t>Цена за доп. активное дело, ₽/мес</t>
        </is>
      </c>
      <c r="B8" s="2" t="n">
        <v>600</v>
      </c>
      <c r="C8" s="2" t="n">
        <v>450</v>
      </c>
      <c r="D8" s="2" t="n">
        <v>0</v>
      </c>
    </row>
    <row r="9">
      <c r="A9" t="inlineStr">
        <is>
          <t>Хранилище включено, ГБ/место</t>
        </is>
      </c>
      <c r="B9" t="n">
        <v>2</v>
      </c>
      <c r="C9" t="n">
        <v>5</v>
      </c>
      <c r="D9" t="n">
        <v>10</v>
      </c>
    </row>
    <row r="10">
      <c r="A10" t="inlineStr">
        <is>
          <t>Цена за доп. ГБ, ₽/мес</t>
        </is>
      </c>
      <c r="B10" s="2" t="n">
        <v>8</v>
      </c>
      <c r="C10" s="2" t="n">
        <v>6</v>
      </c>
      <c r="D10" s="2" t="n">
        <v>5</v>
      </c>
    </row>
    <row r="11">
      <c r="A11" t="inlineStr">
        <is>
          <t>BYOK/HSM аддон, ₽/мес</t>
        </is>
      </c>
      <c r="B11" s="2" t="n">
        <v>39000</v>
      </c>
      <c r="C11" s="2" t="n">
        <v>39000</v>
      </c>
      <c r="D11" s="2" t="n">
        <v>39000</v>
      </c>
    </row>
    <row r="12">
      <c r="A12" t="inlineStr">
        <is>
          <t>Expert Lab, ₽/лабораторию/мес</t>
        </is>
      </c>
      <c r="B12" s="2" t="n">
        <v>4900</v>
      </c>
      <c r="C12" s="2" t="n">
        <v>4900</v>
      </c>
      <c r="D12" s="2" t="n">
        <v>4900</v>
      </c>
    </row>
    <row r="13">
      <c r="A13" t="inlineStr">
        <is>
          <t>Комиссия маркетплейса, %</t>
        </is>
      </c>
      <c r="B13" t="n">
        <v>12</v>
      </c>
      <c r="C13" t="n">
        <v>12</v>
      </c>
      <c r="D13" t="n">
        <v>12</v>
      </c>
    </row>
    <row r="14">
      <c r="A14" t="inlineStr">
        <is>
          <t>OCR 1000 стр., ₽</t>
        </is>
      </c>
      <c r="B14" s="2" t="n">
        <v>300</v>
      </c>
      <c r="C14" s="2" t="n">
        <v>300</v>
      </c>
      <c r="D14" s="2" t="n">
        <v>300</v>
      </c>
    </row>
    <row r="15">
      <c r="A15" t="inlineStr">
        <is>
          <t>ASR 60 мин., ₽</t>
        </is>
      </c>
      <c r="B15" s="2" t="n">
        <v>200</v>
      </c>
      <c r="C15" s="2" t="n">
        <v>200</v>
      </c>
      <c r="D15" s="2" t="n">
        <v>200</v>
      </c>
    </row>
    <row r="16">
      <c r="A16" t="inlineStr">
        <is>
          <t>RAG 1 млн токенов, ₽</t>
        </is>
      </c>
      <c r="B16" s="2" t="n">
        <v>100</v>
      </c>
      <c r="C16" s="2" t="n">
        <v>100</v>
      </c>
      <c r="D16" s="2" t="n">
        <v>100</v>
      </c>
    </row>
    <row r="17">
      <c r="A17" t="inlineStr">
        <is>
          <t>Генерация 1 млн токенов, ₽</t>
        </is>
      </c>
      <c r="B17" s="2" t="n">
        <v>150</v>
      </c>
      <c r="C17" s="2" t="n">
        <v>150</v>
      </c>
      <c r="D17" s="2" t="n">
        <v>150</v>
      </c>
    </row>
    <row r="19">
      <c r="A19" s="3" t="inlineStr">
        <is>
          <t>Сценарий клиента (редактируйте выделенные ячейки)</t>
        </is>
      </c>
    </row>
    <row r="20">
      <c r="A20" s="3" t="inlineStr">
        <is>
          <t>Тариф</t>
        </is>
      </c>
      <c r="B20" s="3" t="inlineStr">
        <is>
          <t>Мест, шт</t>
        </is>
      </c>
      <c r="C20" s="3" t="inlineStr">
        <is>
          <t>Активных дел, шт</t>
        </is>
      </c>
      <c r="D20" s="3" t="inlineStr">
        <is>
          <t>Использование хранилища, ГБ</t>
        </is>
      </c>
      <c r="E20" s="3" t="inlineStr">
        <is>
          <t>ГБ сверх включенных (авто)</t>
        </is>
      </c>
      <c r="F20" s="3" t="inlineStr">
        <is>
          <t>OCR, тыс. страниц</t>
        </is>
      </c>
      <c r="G20" s="3" t="inlineStr">
        <is>
          <t>ASR, часов</t>
        </is>
      </c>
      <c r="H20" s="3" t="inlineStr">
        <is>
          <t>RAG, млн токенов</t>
        </is>
      </c>
      <c r="I20" s="3" t="inlineStr">
        <is>
          <t>Генерация, млн токенов</t>
        </is>
      </c>
      <c r="J20" s="3" t="inlineStr">
        <is>
          <t>BYOK/HSM (0/1)</t>
        </is>
      </c>
      <c r="K20" s="3" t="inlineStr">
        <is>
          <t>Лабораторий, шт</t>
        </is>
      </c>
      <c r="L20" s="3" t="inlineStr">
        <is>
          <t>Доход Marketplace, ₽/мес</t>
        </is>
      </c>
      <c r="M20" s="3" t="inlineStr">
        <is>
          <t>План (служебно)</t>
        </is>
      </c>
      <c r="N20" s="3" t="inlineStr">
        <is>
          <t>Итого, ₽/мес</t>
        </is>
      </c>
      <c r="O20" s="3" t="inlineStr">
        <is>
          <t>Доход Marketplace, ₽/мес (расчёт)</t>
        </is>
      </c>
    </row>
    <row r="21">
      <c r="A21" s="4" t="inlineStr">
        <is>
          <t>Business</t>
        </is>
      </c>
      <c r="B21" s="4" t="n">
        <v>100</v>
      </c>
      <c r="C21" s="4" t="n">
        <v>20</v>
      </c>
      <c r="D21" s="4" t="n">
        <v>1500</v>
      </c>
      <c r="E21">
        <f>MAX(0, D21 - B21*INDEX($B$9:$D$9,1,$M21))</f>
        <v/>
      </c>
      <c r="F21" s="4" t="n">
        <v>200</v>
      </c>
      <c r="G21" s="4" t="n">
        <v>30</v>
      </c>
      <c r="H21" s="4" t="n">
        <v>50</v>
      </c>
      <c r="I21" s="4" t="n">
        <v>10</v>
      </c>
      <c r="J21" s="4" t="n">
        <v>1</v>
      </c>
      <c r="K21" s="4" t="n">
        <v>2</v>
      </c>
      <c r="L21" s="4" t="n">
        <v>500000</v>
      </c>
      <c r="M21">
        <f>MATCH(A21,$B$5:$D$5,0)</f>
        <v/>
      </c>
      <c r="N21">
        <f>B21*INDEX($B$6:$D$6,1,$M21)+MAX(0, C21-INDEX($B$7:$D$7,1,$M21))*INDEX($B$8:$D$8,1,$M21)+E21*INDEX($B$10:$D$10,1,$M21)+J21*INDEX($B$11:$D$11,1,$M21)+K21*INDEX($B$12:$D$12,1,$M21)+F21*INDEX($B$14:$D$14,1,$M21)+G21*INDEX($B$15:$D$15,1,$M21)+H21*INDEX($B$16:$D$16,1,$M21)+I21*INDEX($B$17:$D$17,1,$M21)</f>
        <v/>
      </c>
      <c r="O21">
        <f>L21*INDEX($B$13:$D$13,1,$M21)/100</f>
        <v/>
      </c>
    </row>
  </sheetData>
  <mergeCells count="1">
    <mergeCell ref="A1:N1"/>
  </mergeCells>
  <dataValidations count="1">
    <dataValidation sqref="A21" showErrorMessage="1" showInputMessage="1" allowBlank="0" type="list">
      <formula1>"Starter,Business,Enterprise"</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V2"/>
  <sheetViews>
    <sheetView workbookViewId="0">
      <pane ySplit="1" topLeftCell="A2" activePane="bottomLeft" state="frozen"/>
      <selection pane="bottomLeft" activeCell="A1" sqref="A1"/>
    </sheetView>
  </sheetViews>
  <sheetFormatPr baseColWidth="8" defaultRowHeight="15"/>
  <cols>
    <col width="18" customWidth="1" min="1" max="1"/>
    <col width="12" customWidth="1" min="2" max="2"/>
    <col width="12" customWidth="1" min="3" max="3"/>
    <col width="14" customWidth="1" min="4" max="4"/>
    <col width="12" customWidth="1" min="5" max="5"/>
    <col width="12" customWidth="1" min="6" max="6"/>
    <col width="16" customWidth="1" min="7" max="7"/>
    <col width="18" customWidth="1" min="8" max="8"/>
    <col width="18" customWidth="1" min="9" max="9"/>
    <col width="14" customWidth="1" min="10" max="10"/>
    <col width="14" customWidth="1" min="11" max="11"/>
    <col width="14" customWidth="1" min="12" max="12"/>
    <col width="14" customWidth="1" min="13" max="13"/>
    <col width="14" customWidth="1" min="14" max="14"/>
    <col width="12" customWidth="1" min="15" max="15"/>
    <col width="12" customWidth="1" min="16" max="16"/>
    <col width="10" customWidth="1" min="17" max="17"/>
    <col width="16" customWidth="1" min="18" max="18"/>
    <col width="16" customWidth="1" min="19" max="19"/>
    <col width="14" customWidth="1" min="20" max="20"/>
    <col width="16" customWidth="1" min="21" max="21"/>
  </cols>
  <sheetData>
    <row r="1">
      <c r="A1" s="3" t="inlineStr">
        <is>
          <t>Пилот / дело</t>
        </is>
      </c>
      <c r="B1" s="3" t="inlineStr">
        <is>
          <t>Дата начала</t>
        </is>
      </c>
      <c r="C1" s="3" t="inlineStr">
        <is>
          <t>Дата окончания</t>
        </is>
      </c>
      <c r="D1" s="3" t="inlineStr">
        <is>
          <t>Документов, шт</t>
        </is>
      </c>
      <c r="E1" s="3" t="inlineStr">
        <is>
          <t>Писем, шт</t>
        </is>
      </c>
      <c r="F1" s="3" t="inlineStr">
        <is>
          <t>Аудио, часов</t>
        </is>
      </c>
      <c r="G1" s="3" t="inlineStr">
        <is>
          <t>Изобр./видео, шт</t>
        </is>
      </c>
      <c r="H1" s="3" t="inlineStr">
        <is>
          <t>Baseline ревью, ч</t>
        </is>
      </c>
      <c r="I1" s="3" t="inlineStr">
        <is>
          <t>Ревью с агентами, ч</t>
        </is>
      </c>
      <c r="J1" s="3" t="inlineStr">
        <is>
          <t>Экономия, ч</t>
        </is>
      </c>
      <c r="K1" s="3" t="inlineStr">
        <is>
          <t>Экономия, %</t>
        </is>
      </c>
      <c r="L1" s="3" t="inlineStr">
        <is>
          <t>Privilege TP</t>
        </is>
      </c>
      <c r="M1" s="3" t="inlineStr">
        <is>
          <t>Privilege FP</t>
        </is>
      </c>
      <c r="N1" s="3" t="inlineStr">
        <is>
          <t>Privilege FN</t>
        </is>
      </c>
      <c r="O1" s="3" t="inlineStr">
        <is>
          <t>Precision</t>
        </is>
      </c>
      <c r="P1" s="3" t="inlineStr">
        <is>
          <t>Recall</t>
        </is>
      </c>
      <c r="Q1" s="3" t="inlineStr">
        <is>
          <t>F1</t>
        </is>
      </c>
      <c r="R1" s="3" t="inlineStr">
        <is>
          <t>Ответов агентов</t>
        </is>
      </c>
      <c r="S1" s="3" t="inlineStr">
        <is>
          <t>Ответов с цитатами</t>
        </is>
      </c>
      <c r="T1" s="3" t="inlineStr">
        <is>
          <t>Покрытие цитат</t>
        </is>
      </c>
      <c r="U1" s="3" t="inlineStr">
        <is>
          <t>Галлюцинаций</t>
        </is>
      </c>
      <c r="V1" s="3" t="inlineStr">
        <is>
          <t>Hallucination rate</t>
        </is>
      </c>
    </row>
    <row r="2">
      <c r="A2" t="inlineStr">
        <is>
          <t>Пилот А</t>
        </is>
      </c>
      <c r="B2" t="inlineStr">
        <is>
          <t>2025-11-01</t>
        </is>
      </c>
      <c r="C2" t="inlineStr">
        <is>
          <t>2025-12-15</t>
        </is>
      </c>
      <c r="D2" t="n">
        <v>50000</v>
      </c>
      <c r="E2" t="n">
        <v>12000</v>
      </c>
      <c r="F2" t="n">
        <v>20</v>
      </c>
      <c r="G2" t="n">
        <v>300</v>
      </c>
      <c r="H2" t="n">
        <v>800</v>
      </c>
      <c r="I2" t="n">
        <v>320</v>
      </c>
      <c r="J2">
        <f>I2-H2</f>
        <v/>
      </c>
      <c r="K2">
        <f>IFERROR(J2/H2,0)</f>
        <v/>
      </c>
      <c r="L2" t="n">
        <v>950</v>
      </c>
      <c r="M2" t="n">
        <v>40</v>
      </c>
      <c r="N2" t="n">
        <v>50</v>
      </c>
      <c r="O2">
        <f>IFERROR(L2/(L2+M2),0)</f>
        <v/>
      </c>
      <c r="P2">
        <f>IFERROR(L2/(L2+N2),0)</f>
        <v/>
      </c>
      <c r="Q2">
        <f>IFERROR(2*O2*P2/(O2+P2),0)</f>
        <v/>
      </c>
      <c r="R2" t="n">
        <v>1800</v>
      </c>
      <c r="S2" t="n">
        <v>1760</v>
      </c>
      <c r="T2">
        <f>IFERROR(SUM(S2)/SUM(R2),0)</f>
        <v/>
      </c>
      <c r="U2" t="n">
        <v>10</v>
      </c>
      <c r="V2">
        <f>IFERROR(U2/R2,0)</f>
        <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N199"/>
  <sheetViews>
    <sheetView workbookViewId="0">
      <pane ySplit="1" topLeftCell="A2" activePane="bottomLeft" state="frozen"/>
      <selection pane="bottomLeft" activeCell="A1" sqref="A1"/>
    </sheetView>
  </sheetViews>
  <sheetFormatPr baseColWidth="8" defaultRowHeight="15"/>
  <cols>
    <col width="12" customWidth="1" min="1" max="1"/>
    <col width="14" customWidth="1" min="2" max="2"/>
    <col width="28" customWidth="1" min="3" max="3"/>
    <col width="18" customWidth="1" min="4" max="4"/>
    <col width="18" customWidth="1" min="5" max="5"/>
    <col width="16" customWidth="1" min="6" max="6"/>
    <col width="16" customWidth="1" min="7" max="7"/>
    <col width="40" customWidth="1" min="8" max="8"/>
    <col width="26" customWidth="1" min="9" max="9"/>
    <col width="26" customWidth="1" min="10" max="10"/>
    <col width="14" customWidth="1" min="11" max="11"/>
    <col width="16" customWidth="1" min="12" max="12"/>
    <col width="26" customWidth="1" min="13" max="13"/>
    <col width="18" customWidth="1" min="14" max="14"/>
  </cols>
  <sheetData>
    <row r="1">
      <c r="A1" s="3" t="inlineStr">
        <is>
          <t>Дата</t>
        </is>
      </c>
      <c r="B1" s="3" t="inlineStr">
        <is>
          <t>Пилот/дело</t>
        </is>
      </c>
      <c r="C1" s="3" t="inlineStr">
        <is>
          <t>Документ</t>
        </is>
      </c>
      <c r="D1" s="3" t="inlineStr">
        <is>
          <t>Страница/фрагмент</t>
        </is>
      </c>
      <c r="E1" s="3" t="inlineStr">
        <is>
          <t>Агент</t>
        </is>
      </c>
      <c r="F1" s="3" t="inlineStr">
        <is>
          <t>Тип ошибки</t>
        </is>
      </c>
      <c r="G1" s="3" t="inlineStr">
        <is>
          <t>Серьёзность (1-3)</t>
        </is>
      </c>
      <c r="H1" s="3" t="inlineStr">
        <is>
          <t>Описание</t>
        </is>
      </c>
      <c r="I1" s="3" t="inlineStr">
        <is>
          <t>Ожидаемое</t>
        </is>
      </c>
      <c r="J1" s="3" t="inlineStr">
        <is>
          <t>Фактическое</t>
        </is>
      </c>
      <c r="K1" s="3" t="inlineStr">
        <is>
          <t>Статус</t>
        </is>
      </c>
      <c r="L1" s="3" t="inlineStr">
        <is>
          <t>Версия исправления</t>
        </is>
      </c>
      <c r="M1" s="3" t="inlineStr">
        <is>
          <t>Ссылка на логи</t>
        </is>
      </c>
      <c r="N1" s="3" t="inlineStr">
        <is>
          <t>Разметчик</t>
        </is>
      </c>
    </row>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sheetData>
  <dataValidations count="2">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showErrorMessage="1" showInputMessage="1" allowBlank="1" type="list">
      <formula1>"Privilege,PII Redactor,Discovery,Draft&amp;Cite,Risk&amp;Clause,Malware Gate,Hearing Prep"</formula1>
    </dataValidation>
    <dataValidation sqref="K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showErrorMessage="1" showInputMessage="1" allowBlank="1" type="list">
      <formula1>"Open,In Progress,Fixed,Won't Fix"</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20"/>
  <sheetViews>
    <sheetView workbookViewId="0">
      <selection activeCell="A1" sqref="A1"/>
    </sheetView>
  </sheetViews>
  <sheetFormatPr baseColWidth="8" defaultRowHeight="15"/>
  <cols>
    <col width="34" customWidth="1" min="1" max="1"/>
    <col width="22" customWidth="1" min="2" max="2"/>
    <col width="18" customWidth="1" min="3" max="3"/>
    <col width="18" customWidth="1" min="4" max="4"/>
  </cols>
  <sheetData>
    <row r="1">
      <c r="A1" s="5" t="inlineStr">
        <is>
          <t>Отчёт пилота: сводные метрики</t>
        </is>
      </c>
    </row>
    <row r="3">
      <c r="A3" s="3" t="inlineStr">
        <is>
          <t>Всего дел</t>
        </is>
      </c>
      <c r="B3">
        <f>COUNTA('Метрики пилота'!A2:A1000)</f>
        <v/>
      </c>
    </row>
    <row r="4">
      <c r="A4" s="3" t="inlineStr">
        <is>
          <t>Всего документов</t>
        </is>
      </c>
      <c r="B4">
        <f>SUM('Метрики пилота'!D2:D1000)</f>
        <v/>
      </c>
    </row>
    <row r="5">
      <c r="A5" s="3" t="inlineStr">
        <is>
          <t>Всего писем</t>
        </is>
      </c>
      <c r="B5">
        <f>SUM('Метрики пилота'!E2:E1000)</f>
        <v/>
      </c>
    </row>
    <row r="6">
      <c r="A6" s="3" t="inlineStr">
        <is>
          <t>Всего часов baseline</t>
        </is>
      </c>
      <c r="B6">
        <f>SUM('Метрики пилота'!H2:H1000)</f>
        <v/>
      </c>
    </row>
    <row r="7">
      <c r="A7" s="3" t="inlineStr">
        <is>
          <t>Всего часов с агентами</t>
        </is>
      </c>
      <c r="B7">
        <f>SUM('Метрики пилота'!I2:I1000)</f>
        <v/>
      </c>
    </row>
    <row r="8">
      <c r="A8" s="3" t="inlineStr">
        <is>
          <t>Сэкономлено часов</t>
        </is>
      </c>
      <c r="B8">
        <f>SUM('Метрики пилота'!J2:J1000)</f>
        <v/>
      </c>
    </row>
    <row r="9">
      <c r="A9" s="3" t="inlineStr">
        <is>
          <t>Средняя экономия %</t>
        </is>
      </c>
      <c r="B9">
        <f>IFERROR(AVERAGE('Метрики пилота'!K2:K1000),0)</f>
        <v/>
      </c>
    </row>
    <row r="10">
      <c r="A10" s="3" t="n"/>
    </row>
    <row r="11">
      <c r="A11" s="3" t="inlineStr">
        <is>
          <t>Privilege Precision (взвеш.)</t>
        </is>
      </c>
      <c r="B11">
        <f>IFERROR(SUM('Метрики пилота'!L2:L1000)/SUMPRODUCT('Метрики пилота'!L2:L1000+'Метрики пилота'!M2:M1000),0)</f>
        <v/>
      </c>
    </row>
    <row r="12">
      <c r="A12" s="3" t="inlineStr">
        <is>
          <t>Privilege Recall (взвеш.)</t>
        </is>
      </c>
      <c r="B12">
        <f>IFERROR(SUM('Метрики пилота'!L2:L1000)/SUMPRODUCT('Метрики пилота'!L2:L1000+'Метрики пилота'!N2:N1000),0)</f>
        <v/>
      </c>
    </row>
    <row r="13">
      <c r="A13" s="3" t="inlineStr">
        <is>
          <t>Покрытие цитат (взвеш.)</t>
        </is>
      </c>
      <c r="B13">
        <f>IFERROR(SUM('Метрики пилота'!S2:S1000)/SUM('Метрики пилота'!R2:R1000),0)</f>
        <v/>
      </c>
    </row>
    <row r="14">
      <c r="A14" s="3" t="inlineStr">
        <is>
          <t>Hallucination rate (взвеш.)</t>
        </is>
      </c>
      <c r="B14">
        <f>IFERROR(SUM('Метрики пилота'!U2:U1000)/SUM('Метрики пилота'!R2:R1000),0)</f>
        <v/>
      </c>
    </row>
    <row r="16">
      <c r="A16" s="6" t="inlineStr">
        <is>
          <t>Комментарий</t>
        </is>
      </c>
    </row>
    <row r="17"/>
    <row r="18"/>
    <row r="19"/>
    <row r="20"/>
  </sheetData>
  <mergeCells count="1">
    <mergeCell ref="A16:D20"/>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2025-10-13T10:24:18Z</dcterms:created>
  <dcterms:modified xmlns:dcterms="http://purl.org/dc/terms/" xmlns:xsi="http://www.w3.org/2001/XMLSchema-instance" xsi:type="dcterms:W3CDTF">2025-10-13T10:24:18Z</dcterms:modified>
</cp:coreProperties>
</file>